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AC37" lockStructure="1"/>
  <bookViews>
    <workbookView xWindow="240" yWindow="105" windowWidth="14805" windowHeight="8010"/>
  </bookViews>
  <sheets>
    <sheet name="Truck Cost Calculator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6" i="1" l="1"/>
  <c r="I9" i="1" s="1"/>
  <c r="B24" i="1"/>
  <c r="D24" i="1" s="1"/>
  <c r="G18" i="1"/>
  <c r="I18" i="1" s="1"/>
  <c r="C18" i="1"/>
  <c r="E18" i="1" s="1"/>
  <c r="E24" i="1" s="1"/>
  <c r="F24" i="1" s="1"/>
  <c r="D12" i="1"/>
  <c r="E12" i="1" s="1"/>
  <c r="F12" i="1" s="1"/>
  <c r="I6" i="1"/>
  <c r="J6" i="1" l="1"/>
  <c r="G12" i="1" s="1"/>
  <c r="G24" i="1" s="1"/>
  <c r="H24" i="1" s="1"/>
  <c r="I11" i="1"/>
  <c r="I10" i="1"/>
  <c r="J22" i="1"/>
  <c r="I24" i="1" l="1"/>
  <c r="J24" i="1" s="1"/>
</calcChain>
</file>

<file path=xl/sharedStrings.xml><?xml version="1.0" encoding="utf-8"?>
<sst xmlns="http://schemas.openxmlformats.org/spreadsheetml/2006/main" count="113" uniqueCount="85">
  <si>
    <t>How Much Does It Costs To Operate Your Super Lawn Truck Per Year And Per Hour of Use?</t>
  </si>
  <si>
    <t>Purchase</t>
  </si>
  <si>
    <t xml:space="preserve">Years </t>
  </si>
  <si>
    <t xml:space="preserve">Interest </t>
  </si>
  <si>
    <t xml:space="preserve">Estimated </t>
  </si>
  <si>
    <t>Work</t>
  </si>
  <si>
    <t xml:space="preserve">Total </t>
  </si>
  <si>
    <t>Purchase Price</t>
  </si>
  <si>
    <t xml:space="preserve">Hourly </t>
  </si>
  <si>
    <t xml:space="preserve">Price </t>
  </si>
  <si>
    <t>Financed</t>
  </si>
  <si>
    <t>Rate</t>
  </si>
  <si>
    <t>of Life</t>
  </si>
  <si>
    <t xml:space="preserve">Salvage </t>
  </si>
  <si>
    <t>Days per</t>
  </si>
  <si>
    <t>Hours</t>
  </si>
  <si>
    <t>Lifetime</t>
  </si>
  <si>
    <t xml:space="preserve">add Int &amp; 3% Inf </t>
  </si>
  <si>
    <t>Operating</t>
  </si>
  <si>
    <t>per unit</t>
  </si>
  <si>
    <t>Value</t>
  </si>
  <si>
    <t>Year</t>
  </si>
  <si>
    <t>Per day</t>
  </si>
  <si>
    <t>minus sal value</t>
  </si>
  <si>
    <t>Cost</t>
  </si>
  <si>
    <t>Hours peryear</t>
  </si>
  <si>
    <t>Add</t>
  </si>
  <si>
    <t>Subtotal</t>
  </si>
  <si>
    <t>Annual</t>
  </si>
  <si>
    <t>SubTotal</t>
  </si>
  <si>
    <t>annual</t>
  </si>
  <si>
    <t>Ins/Lic</t>
  </si>
  <si>
    <t xml:space="preserve">Fixed </t>
  </si>
  <si>
    <t>7 year</t>
  </si>
  <si>
    <t>Insurance</t>
  </si>
  <si>
    <t>License</t>
  </si>
  <si>
    <t>Washing</t>
  </si>
  <si>
    <t>costs</t>
  </si>
  <si>
    <t>&amp;wash cost</t>
  </si>
  <si>
    <t>&amp;wash/hour</t>
  </si>
  <si>
    <t>Costs/hr</t>
  </si>
  <si>
    <t>10 year</t>
  </si>
  <si>
    <t>Operating Expenses Miles/year</t>
  </si>
  <si>
    <t>miles</t>
  </si>
  <si>
    <t>gallons</t>
  </si>
  <si>
    <t>Price of</t>
  </si>
  <si>
    <t xml:space="preserve">Annual </t>
  </si>
  <si>
    <t>Oil</t>
  </si>
  <si>
    <t># of</t>
  </si>
  <si>
    <t xml:space="preserve">per </t>
  </si>
  <si>
    <t>of fuel</t>
  </si>
  <si>
    <t xml:space="preserve">fuel </t>
  </si>
  <si>
    <t>change</t>
  </si>
  <si>
    <t>oil</t>
  </si>
  <si>
    <t>gallon</t>
  </si>
  <si>
    <t>per year</t>
  </si>
  <si>
    <t>per gallon</t>
  </si>
  <si>
    <t>cost</t>
  </si>
  <si>
    <t>interval</t>
  </si>
  <si>
    <t>changes/yr</t>
  </si>
  <si>
    <t>costs ea</t>
  </si>
  <si>
    <t>changes cost</t>
  </si>
  <si>
    <t>Tire</t>
  </si>
  <si>
    <t>set of</t>
  </si>
  <si>
    <t>predicted</t>
  </si>
  <si>
    <t>Hourly</t>
  </si>
  <si>
    <t>Total</t>
  </si>
  <si>
    <t>add $1/hr</t>
  </si>
  <si>
    <t>Operating Budget</t>
  </si>
  <si>
    <t>tires</t>
  </si>
  <si>
    <t>tire</t>
  </si>
  <si>
    <t>operating</t>
  </si>
  <si>
    <t>for maint</t>
  </si>
  <si>
    <t>based on</t>
  </si>
  <si>
    <t>per hour</t>
  </si>
  <si>
    <t>hours per year</t>
  </si>
  <si>
    <t xml:space="preserve">Monthly </t>
  </si>
  <si>
    <t>Powered by:</t>
  </si>
  <si>
    <t>Fill in with your data</t>
  </si>
  <si>
    <t>Subtotals</t>
  </si>
  <si>
    <t>Auto calculated</t>
  </si>
  <si>
    <t>Totals</t>
  </si>
  <si>
    <t>Tony Bass, Author</t>
  </si>
  <si>
    <t>For help making your business more profitable, call 478-822-9706.</t>
  </si>
  <si>
    <t>To learn about the Super Lawn Toolkit Marketing &amp; Management Membership Training Program visit www.superlawntoolkit.com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</si>
</sst>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7" fontId="5" fillId="2" borderId="4" xfId="0" applyNumberFormat="1" applyFont="1" applyFill="1" applyBorder="1" applyAlignment="1">
      <alignment horizontal="center"/>
    </xf>
    <xf numFmtId="7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7" fontId="5" fillId="2" borderId="5" xfId="0" applyNumberFormat="1" applyFont="1" applyFill="1" applyBorder="1" applyAlignment="1">
      <alignment horizontal="center"/>
    </xf>
    <xf numFmtId="0" fontId="7" fillId="0" borderId="0" xfId="0" applyFont="1"/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64" fontId="0" fillId="3" borderId="6" xfId="1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9" fontId="0" fillId="3" borderId="7" xfId="2" applyFont="1" applyFill="1" applyBorder="1" applyAlignment="1">
      <alignment horizontal="center"/>
    </xf>
    <xf numFmtId="164" fontId="0" fillId="3" borderId="7" xfId="1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4" fontId="0" fillId="4" borderId="7" xfId="1" applyNumberFormat="1" applyFont="1" applyFill="1" applyBorder="1" applyAlignment="1">
      <alignment horizontal="center"/>
    </xf>
    <xf numFmtId="44" fontId="8" fillId="5" borderId="8" xfId="1" applyFont="1" applyFill="1" applyBorder="1" applyAlignment="1">
      <alignment horizontal="center"/>
    </xf>
    <xf numFmtId="0" fontId="10" fillId="0" borderId="0" xfId="0" applyFont="1" applyFill="1"/>
    <xf numFmtId="0" fontId="2" fillId="0" borderId="0" xfId="0" applyFont="1"/>
    <xf numFmtId="0" fontId="0" fillId="0" borderId="0" xfId="0" applyFill="1"/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0" xfId="0" applyFill="1"/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/>
    <xf numFmtId="0" fontId="0" fillId="6" borderId="0" xfId="0" applyFill="1" applyBorder="1"/>
    <xf numFmtId="164" fontId="0" fillId="4" borderId="7" xfId="0" applyNumberFormat="1" applyFill="1" applyBorder="1" applyAlignment="1">
      <alignment horizontal="center"/>
    </xf>
    <xf numFmtId="44" fontId="0" fillId="5" borderId="7" xfId="1" applyFont="1" applyFill="1" applyBorder="1" applyAlignment="1">
      <alignment horizontal="center"/>
    </xf>
    <xf numFmtId="44" fontId="12" fillId="5" borderId="9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44" fontId="0" fillId="3" borderId="7" xfId="1" applyFont="1" applyFill="1" applyBorder="1" applyAlignment="1">
      <alignment horizontal="center"/>
    </xf>
    <xf numFmtId="164" fontId="0" fillId="4" borderId="8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2" borderId="1" xfId="0" applyFill="1" applyBorder="1"/>
    <xf numFmtId="0" fontId="4" fillId="0" borderId="3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4" borderId="5" xfId="0" applyFill="1" applyBorder="1"/>
    <xf numFmtId="0" fontId="0" fillId="7" borderId="0" xfId="0" applyFill="1"/>
    <xf numFmtId="2" fontId="0" fillId="4" borderId="7" xfId="0" applyNumberFormat="1" applyFill="1" applyBorder="1" applyAlignment="1">
      <alignment horizontal="center"/>
    </xf>
    <xf numFmtId="44" fontId="0" fillId="8" borderId="9" xfId="0" applyNumberFormat="1" applyFill="1" applyBorder="1" applyAlignment="1">
      <alignment horizontal="center"/>
    </xf>
    <xf numFmtId="44" fontId="0" fillId="9" borderId="0" xfId="0" applyNumberFormat="1" applyFill="1"/>
    <xf numFmtId="44" fontId="0" fillId="8" borderId="6" xfId="0" applyNumberFormat="1" applyFill="1" applyBorder="1"/>
    <xf numFmtId="44" fontId="0" fillId="8" borderId="8" xfId="0" applyNumberFormat="1" applyFill="1" applyBorder="1"/>
    <xf numFmtId="0" fontId="10" fillId="3" borderId="0" xfId="0" applyFont="1" applyFill="1"/>
    <xf numFmtId="0" fontId="0" fillId="3" borderId="0" xfId="0" applyFill="1"/>
    <xf numFmtId="0" fontId="0" fillId="10" borderId="0" xfId="0" applyFill="1"/>
    <xf numFmtId="0" fontId="0" fillId="9" borderId="0" xfId="0" applyFill="1"/>
    <xf numFmtId="0" fontId="14" fillId="0" borderId="0" xfId="3" applyAlignment="1" applyProtection="1"/>
    <xf numFmtId="0" fontId="5" fillId="2" borderId="4" xfId="0" applyFont="1" applyFill="1" applyBorder="1" applyAlignment="1">
      <alignment horizont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3</xdr:col>
      <xdr:colOff>152400</xdr:colOff>
      <xdr:row>29</xdr:row>
      <xdr:rowOff>45720</xdr:rowOff>
    </xdr:to>
    <xdr:pic>
      <xdr:nvPicPr>
        <xdr:cNvPr id="2" name="Picture 1" descr="SLT_finalLogo3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943475"/>
          <a:ext cx="2971800" cy="807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uperlawntoolki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0" workbookViewId="0">
      <selection activeCell="N23" sqref="N23"/>
    </sheetView>
  </sheetViews>
  <sheetFormatPr defaultRowHeight="15" x14ac:dyDescent="0.25"/>
  <cols>
    <col min="1" max="1" width="12" customWidth="1"/>
    <col min="2" max="3" width="11.140625" customWidth="1"/>
    <col min="4" max="4" width="11" customWidth="1"/>
    <col min="5" max="5" width="10.85546875" customWidth="1"/>
    <col min="6" max="6" width="11.140625" customWidth="1"/>
    <col min="7" max="7" width="11" customWidth="1"/>
    <col min="8" max="8" width="10.42578125" customWidth="1"/>
    <col min="9" max="9" width="13.42578125" customWidth="1"/>
    <col min="10" max="10" width="12.5703125" customWidth="1"/>
  </cols>
  <sheetData>
    <row r="1" spans="1:12" ht="18.75" thickBot="1" x14ac:dyDescent="0.3">
      <c r="A1" s="1" t="s">
        <v>0</v>
      </c>
    </row>
    <row r="2" spans="1:12" ht="15.75" x14ac:dyDescent="0.25">
      <c r="A2" s="2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4">
        <v>10</v>
      </c>
    </row>
    <row r="3" spans="1:12" x14ac:dyDescent="0.25">
      <c r="A3" s="5" t="s">
        <v>1</v>
      </c>
      <c r="B3" s="6" t="s">
        <v>2</v>
      </c>
      <c r="C3" s="6" t="s">
        <v>3</v>
      </c>
      <c r="D3" s="6" t="s">
        <v>2</v>
      </c>
      <c r="E3" s="6" t="s">
        <v>4</v>
      </c>
      <c r="F3" s="7" t="s">
        <v>5</v>
      </c>
      <c r="G3" s="7" t="s">
        <v>5</v>
      </c>
      <c r="H3" s="7" t="s">
        <v>6</v>
      </c>
      <c r="I3" s="8" t="s">
        <v>7</v>
      </c>
      <c r="J3" s="9" t="s">
        <v>8</v>
      </c>
      <c r="K3" s="10"/>
    </row>
    <row r="4" spans="1:12" x14ac:dyDescent="0.25">
      <c r="A4" s="11" t="s">
        <v>9</v>
      </c>
      <c r="B4" s="12" t="s">
        <v>10</v>
      </c>
      <c r="C4" s="12" t="s">
        <v>11</v>
      </c>
      <c r="D4" s="12" t="s">
        <v>12</v>
      </c>
      <c r="E4" s="12" t="s">
        <v>13</v>
      </c>
      <c r="F4" s="12" t="s">
        <v>14</v>
      </c>
      <c r="G4" s="12" t="s">
        <v>15</v>
      </c>
      <c r="H4" s="12" t="s">
        <v>16</v>
      </c>
      <c r="I4" s="13" t="s">
        <v>17</v>
      </c>
      <c r="J4" s="14" t="s">
        <v>18</v>
      </c>
    </row>
    <row r="5" spans="1:12" x14ac:dyDescent="0.25">
      <c r="A5" s="11" t="s">
        <v>19</v>
      </c>
      <c r="B5" s="12"/>
      <c r="C5" s="12"/>
      <c r="D5" s="12"/>
      <c r="E5" s="12" t="s">
        <v>20</v>
      </c>
      <c r="F5" s="12" t="s">
        <v>21</v>
      </c>
      <c r="G5" s="12" t="s">
        <v>22</v>
      </c>
      <c r="H5" s="12" t="s">
        <v>15</v>
      </c>
      <c r="I5" s="13" t="s">
        <v>23</v>
      </c>
      <c r="J5" s="14" t="s">
        <v>24</v>
      </c>
    </row>
    <row r="6" spans="1:12" ht="15.75" thickBot="1" x14ac:dyDescent="0.3">
      <c r="A6" s="15">
        <v>45000</v>
      </c>
      <c r="B6" s="16">
        <v>5</v>
      </c>
      <c r="C6" s="17">
        <v>0.06</v>
      </c>
      <c r="D6" s="16">
        <v>10</v>
      </c>
      <c r="E6" s="18">
        <v>4000</v>
      </c>
      <c r="F6" s="16">
        <v>225</v>
      </c>
      <c r="G6" s="16">
        <v>10</v>
      </c>
      <c r="H6" s="19">
        <f>D6*F6*G6</f>
        <v>22500</v>
      </c>
      <c r="I6" s="20">
        <f>((A6+((A6*0.5)*C6)*B6)-E6)*(1+D6*0.03)</f>
        <v>62075</v>
      </c>
      <c r="J6" s="21">
        <f>I6/H6</f>
        <v>2.7588888888888889</v>
      </c>
    </row>
    <row r="7" spans="1:12" ht="15.75" thickBot="1" x14ac:dyDescent="0.3">
      <c r="L7" s="22"/>
    </row>
    <row r="8" spans="1:12" ht="15.75" x14ac:dyDescent="0.25">
      <c r="A8" s="2">
        <v>11</v>
      </c>
      <c r="B8" s="3">
        <v>12</v>
      </c>
      <c r="C8" s="3">
        <v>13</v>
      </c>
      <c r="D8" s="3">
        <v>14</v>
      </c>
      <c r="E8" s="3">
        <v>15</v>
      </c>
      <c r="F8" s="3">
        <v>16</v>
      </c>
      <c r="G8" s="4">
        <v>17</v>
      </c>
      <c r="I8" s="23" t="s">
        <v>25</v>
      </c>
      <c r="L8" s="24"/>
    </row>
    <row r="9" spans="1:12" ht="15.75" x14ac:dyDescent="0.25">
      <c r="A9" s="25" t="s">
        <v>26</v>
      </c>
      <c r="B9" s="7" t="s">
        <v>26</v>
      </c>
      <c r="C9" s="26" t="s">
        <v>26</v>
      </c>
      <c r="D9" s="26" t="s">
        <v>27</v>
      </c>
      <c r="E9" s="26" t="s">
        <v>16</v>
      </c>
      <c r="F9" s="27" t="s">
        <v>28</v>
      </c>
      <c r="G9" s="28" t="s">
        <v>29</v>
      </c>
      <c r="I9" s="29">
        <f>H6/D6</f>
        <v>2250</v>
      </c>
      <c r="L9" s="24"/>
    </row>
    <row r="10" spans="1:12" x14ac:dyDescent="0.25">
      <c r="A10" s="30" t="s">
        <v>28</v>
      </c>
      <c r="B10" s="31" t="s">
        <v>28</v>
      </c>
      <c r="C10" s="31" t="s">
        <v>28</v>
      </c>
      <c r="D10" s="31" t="s">
        <v>30</v>
      </c>
      <c r="E10" s="31" t="s">
        <v>31</v>
      </c>
      <c r="F10" s="31" t="s">
        <v>31</v>
      </c>
      <c r="G10" s="32" t="s">
        <v>32</v>
      </c>
      <c r="H10" s="33" t="s">
        <v>33</v>
      </c>
      <c r="I10" s="34">
        <f>I9*7</f>
        <v>15750</v>
      </c>
      <c r="L10" s="24"/>
    </row>
    <row r="11" spans="1:12" ht="15.75" thickBot="1" x14ac:dyDescent="0.3">
      <c r="A11" s="30" t="s">
        <v>34</v>
      </c>
      <c r="B11" s="31" t="s">
        <v>35</v>
      </c>
      <c r="C11" s="31" t="s">
        <v>36</v>
      </c>
      <c r="D11" s="31" t="s">
        <v>37</v>
      </c>
      <c r="E11" s="31" t="s">
        <v>38</v>
      </c>
      <c r="F11" s="31" t="s">
        <v>39</v>
      </c>
      <c r="G11" s="32" t="s">
        <v>40</v>
      </c>
      <c r="H11" s="33" t="s">
        <v>41</v>
      </c>
      <c r="I11" s="29">
        <f>I9*10</f>
        <v>22500</v>
      </c>
    </row>
    <row r="12" spans="1:12" ht="15.75" thickBot="1" x14ac:dyDescent="0.3">
      <c r="A12" s="15">
        <v>1320</v>
      </c>
      <c r="B12" s="18">
        <v>300</v>
      </c>
      <c r="C12" s="18">
        <v>800</v>
      </c>
      <c r="D12" s="35">
        <f>A12+B12+C12</f>
        <v>2420</v>
      </c>
      <c r="E12" s="35">
        <f>D12*D6</f>
        <v>24200</v>
      </c>
      <c r="F12" s="36">
        <f>E12/H6</f>
        <v>1.0755555555555556</v>
      </c>
      <c r="G12" s="37">
        <f>J6+F12</f>
        <v>3.8344444444444443</v>
      </c>
    </row>
    <row r="13" spans="1:12" ht="15.75" thickBot="1" x14ac:dyDescent="0.3"/>
    <row r="14" spans="1:12" ht="15.75" x14ac:dyDescent="0.25">
      <c r="A14" s="2">
        <v>18</v>
      </c>
      <c r="B14" s="3">
        <v>19</v>
      </c>
      <c r="C14" s="3">
        <v>20</v>
      </c>
      <c r="D14" s="3">
        <v>21</v>
      </c>
      <c r="E14" s="3">
        <v>22</v>
      </c>
      <c r="F14" s="3">
        <v>23</v>
      </c>
      <c r="G14" s="3">
        <v>24</v>
      </c>
      <c r="H14" s="3">
        <v>25</v>
      </c>
      <c r="I14" s="4">
        <v>26</v>
      </c>
    </row>
    <row r="15" spans="1:12" x14ac:dyDescent="0.25">
      <c r="A15" s="60" t="s">
        <v>42</v>
      </c>
      <c r="B15" s="26" t="s">
        <v>43</v>
      </c>
      <c r="C15" s="26" t="s">
        <v>44</v>
      </c>
      <c r="D15" s="26" t="s">
        <v>45</v>
      </c>
      <c r="E15" s="26" t="s">
        <v>46</v>
      </c>
      <c r="F15" s="26" t="s">
        <v>47</v>
      </c>
      <c r="G15" s="26" t="s">
        <v>48</v>
      </c>
      <c r="H15" s="26" t="s">
        <v>47</v>
      </c>
      <c r="I15" s="28" t="s">
        <v>28</v>
      </c>
    </row>
    <row r="16" spans="1:12" x14ac:dyDescent="0.25">
      <c r="A16" s="60"/>
      <c r="B16" s="31" t="s">
        <v>49</v>
      </c>
      <c r="C16" s="31" t="s">
        <v>50</v>
      </c>
      <c r="D16" s="31" t="s">
        <v>51</v>
      </c>
      <c r="E16" s="31" t="s">
        <v>51</v>
      </c>
      <c r="F16" s="31" t="s">
        <v>52</v>
      </c>
      <c r="G16" s="31" t="s">
        <v>53</v>
      </c>
      <c r="H16" s="31" t="s">
        <v>52</v>
      </c>
      <c r="I16" s="32" t="s">
        <v>53</v>
      </c>
    </row>
    <row r="17" spans="1:11" x14ac:dyDescent="0.25">
      <c r="A17" s="60"/>
      <c r="B17" s="31" t="s">
        <v>54</v>
      </c>
      <c r="C17" s="31" t="s">
        <v>55</v>
      </c>
      <c r="D17" s="31" t="s">
        <v>56</v>
      </c>
      <c r="E17" s="31" t="s">
        <v>57</v>
      </c>
      <c r="F17" s="31" t="s">
        <v>58</v>
      </c>
      <c r="G17" s="31" t="s">
        <v>59</v>
      </c>
      <c r="H17" s="31" t="s">
        <v>60</v>
      </c>
      <c r="I17" s="32" t="s">
        <v>61</v>
      </c>
    </row>
    <row r="18" spans="1:11" ht="15.75" thickBot="1" x14ac:dyDescent="0.3">
      <c r="A18" s="38">
        <v>14000</v>
      </c>
      <c r="B18" s="16">
        <v>9</v>
      </c>
      <c r="C18" s="39">
        <f>A18/B18</f>
        <v>1555.5555555555557</v>
      </c>
      <c r="D18" s="40">
        <v>3.69</v>
      </c>
      <c r="E18" s="35">
        <f>C18*D18</f>
        <v>5740</v>
      </c>
      <c r="F18" s="16">
        <v>5000</v>
      </c>
      <c r="G18" s="39">
        <f>A18/F18</f>
        <v>2.8</v>
      </c>
      <c r="H18" s="18">
        <v>110</v>
      </c>
      <c r="I18" s="41">
        <f>G18*H18</f>
        <v>308</v>
      </c>
    </row>
    <row r="19" spans="1:11" ht="15.75" thickBot="1" x14ac:dyDescent="0.3"/>
    <row r="20" spans="1:11" ht="15.75" x14ac:dyDescent="0.25">
      <c r="A20" s="2">
        <v>27</v>
      </c>
      <c r="B20" s="3">
        <v>28</v>
      </c>
      <c r="C20" s="3">
        <v>29</v>
      </c>
      <c r="D20" s="3">
        <v>30</v>
      </c>
      <c r="E20" s="3">
        <v>31</v>
      </c>
      <c r="F20" s="3">
        <v>32</v>
      </c>
      <c r="G20" s="4">
        <v>33</v>
      </c>
      <c r="H20" s="42">
        <v>34</v>
      </c>
      <c r="I20" s="43" t="s">
        <v>46</v>
      </c>
      <c r="J20" s="44">
        <v>35</v>
      </c>
    </row>
    <row r="21" spans="1:11" x14ac:dyDescent="0.25">
      <c r="A21" s="25" t="s">
        <v>62</v>
      </c>
      <c r="B21" s="26" t="s">
        <v>48</v>
      </c>
      <c r="C21" s="26" t="s">
        <v>63</v>
      </c>
      <c r="D21" s="26" t="s">
        <v>30</v>
      </c>
      <c r="E21" s="26" t="s">
        <v>64</v>
      </c>
      <c r="F21" s="26" t="s">
        <v>65</v>
      </c>
      <c r="G21" s="28" t="s">
        <v>66</v>
      </c>
      <c r="H21" s="45" t="s">
        <v>67</v>
      </c>
      <c r="I21" s="46" t="s">
        <v>68</v>
      </c>
      <c r="J21" s="47"/>
    </row>
    <row r="22" spans="1:11" x14ac:dyDescent="0.25">
      <c r="A22" s="30" t="s">
        <v>52</v>
      </c>
      <c r="B22" s="31" t="s">
        <v>62</v>
      </c>
      <c r="C22" s="31" t="s">
        <v>69</v>
      </c>
      <c r="D22" s="31" t="s">
        <v>70</v>
      </c>
      <c r="E22" s="31" t="s">
        <v>71</v>
      </c>
      <c r="F22" s="31" t="s">
        <v>71</v>
      </c>
      <c r="G22" s="32" t="s">
        <v>37</v>
      </c>
      <c r="H22" s="45" t="s">
        <v>72</v>
      </c>
      <c r="I22" s="46" t="s">
        <v>73</v>
      </c>
      <c r="J22" s="48">
        <f>H6/D6</f>
        <v>2250</v>
      </c>
    </row>
    <row r="23" spans="1:11" ht="15.75" thickBot="1" x14ac:dyDescent="0.3">
      <c r="A23" s="30" t="s">
        <v>58</v>
      </c>
      <c r="B23" s="31" t="s">
        <v>59</v>
      </c>
      <c r="C23" s="31" t="s">
        <v>37</v>
      </c>
      <c r="D23" s="31" t="s">
        <v>37</v>
      </c>
      <c r="E23" s="31" t="s">
        <v>57</v>
      </c>
      <c r="F23" s="31" t="s">
        <v>37</v>
      </c>
      <c r="G23" s="32" t="s">
        <v>74</v>
      </c>
      <c r="H23" s="49"/>
      <c r="I23" s="46" t="s">
        <v>75</v>
      </c>
      <c r="J23" s="47" t="s">
        <v>76</v>
      </c>
      <c r="K23" s="24"/>
    </row>
    <row r="24" spans="1:11" ht="15.75" thickBot="1" x14ac:dyDescent="0.3">
      <c r="A24" s="38">
        <v>25000</v>
      </c>
      <c r="B24" s="50">
        <f>A18/A24</f>
        <v>0.56000000000000005</v>
      </c>
      <c r="C24" s="18">
        <v>1250</v>
      </c>
      <c r="D24" s="20">
        <f>B24*C24</f>
        <v>700.00000000000011</v>
      </c>
      <c r="E24" s="35">
        <f>E18+I18+D24</f>
        <v>6748</v>
      </c>
      <c r="F24" s="36">
        <f>(E24*D6)/H6</f>
        <v>2.9991111111111111</v>
      </c>
      <c r="G24" s="51">
        <f>G12+F24</f>
        <v>6.8335555555555558</v>
      </c>
      <c r="H24" s="52">
        <f>G24+1</f>
        <v>7.8335555555555558</v>
      </c>
      <c r="I24" s="53">
        <f>J22*G24</f>
        <v>15375.5</v>
      </c>
      <c r="J24" s="54">
        <f>I24/12</f>
        <v>1281.2916666666667</v>
      </c>
    </row>
    <row r="25" spans="1:11" x14ac:dyDescent="0.25">
      <c r="A25" s="23" t="s">
        <v>77</v>
      </c>
    </row>
    <row r="27" spans="1:11" x14ac:dyDescent="0.25">
      <c r="G27" s="55" t="s">
        <v>78</v>
      </c>
      <c r="H27" s="56"/>
    </row>
    <row r="28" spans="1:11" x14ac:dyDescent="0.25">
      <c r="G28" s="57" t="s">
        <v>79</v>
      </c>
    </row>
    <row r="29" spans="1:11" x14ac:dyDescent="0.25">
      <c r="G29" s="29" t="s">
        <v>80</v>
      </c>
      <c r="H29" s="29"/>
    </row>
    <row r="30" spans="1:11" x14ac:dyDescent="0.25">
      <c r="G30" s="58" t="s">
        <v>81</v>
      </c>
    </row>
    <row r="31" spans="1:11" x14ac:dyDescent="0.25">
      <c r="A31" s="23" t="s">
        <v>82</v>
      </c>
    </row>
    <row r="32" spans="1:11" x14ac:dyDescent="0.25">
      <c r="A32" s="23" t="s">
        <v>83</v>
      </c>
    </row>
    <row r="33" spans="1:1" x14ac:dyDescent="0.25">
      <c r="A33" s="59" t="s">
        <v>84</v>
      </c>
    </row>
  </sheetData>
  <mergeCells count="1">
    <mergeCell ref="A15:A17"/>
  </mergeCells>
  <hyperlinks>
    <hyperlink ref="A33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Truck Cost Calculator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2015-03-15T19:05:01Z</dcterms:modified>
</cp:coreProperties>
</file>